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+калькуляція путіки 180 дітей" sheetId="1" r:id="rId1"/>
    <sheet name="Лист1" sheetId="2" r:id="rId2"/>
    <sheet name="Лист2" sheetId="3" r:id="rId3"/>
  </sheets>
  <definedNames>
    <definedName name="_GoBack" localSheetId="0">'+калькуляція путіки 180 дітей'!#REF!</definedName>
    <definedName name="_xlnm.Print_Area" localSheetId="0">'+калькуляція путіки 180 дітей'!$A$1:$F$23</definedName>
  </definedNames>
  <calcPr fullCalcOnLoad="1"/>
</workbook>
</file>

<file path=xl/sharedStrings.xml><?xml version="1.0" encoding="utf-8"?>
<sst xmlns="http://schemas.openxmlformats.org/spreadsheetml/2006/main" count="47" uniqueCount="31">
  <si>
    <t>ВСЬОГО</t>
  </si>
  <si>
    <t>Страхування</t>
  </si>
  <si>
    <t>Господарські витрати</t>
  </si>
  <si>
    <t>Культурно-масові заходи</t>
  </si>
  <si>
    <t>Лікування</t>
  </si>
  <si>
    <t>Харчування</t>
  </si>
  <si>
    <t>Фонд оплати праці</t>
  </si>
  <si>
    <t>На путівку, грн</t>
  </si>
  <si>
    <t>На 1 дит./день, грн</t>
  </si>
  <si>
    <t>Статті витрат</t>
  </si>
  <si>
    <t>№ п/п</t>
  </si>
  <si>
    <t>КАЛЬКУЛЯЦІЯ</t>
  </si>
  <si>
    <t>Оплата електроенергії</t>
  </si>
  <si>
    <t>Нарахування на ФОП</t>
  </si>
  <si>
    <t>Нарахування на ФОП, 22%</t>
  </si>
  <si>
    <t>1 людино-день, грн</t>
  </si>
  <si>
    <t>15 днів</t>
  </si>
  <si>
    <t>350 чол.</t>
  </si>
  <si>
    <t>Відновлення основних засобів</t>
  </si>
  <si>
    <t>Всього</t>
  </si>
  <si>
    <t>Вивез. відходів, миючі та дез. зас., послуги дезінфекції, оновлення МТ бази</t>
  </si>
  <si>
    <t>Ремонт елеметів благоустрою (електрифікація)</t>
  </si>
  <si>
    <t>Ремонт елеметів благоустрою (освітлення)</t>
  </si>
  <si>
    <t>Засоби індивідуального захисту</t>
  </si>
  <si>
    <t>Питна вода</t>
  </si>
  <si>
    <t>оздоровлення та відпочинку «Дивосвіт» в оздоровчому сезоні 2022 року</t>
  </si>
  <si>
    <t>На зміну 180 дітей</t>
  </si>
  <si>
    <t>На оздоровчий період (720 дітей)</t>
  </si>
  <si>
    <t>вартості оздоровлення дітей, які потебують особливої соціальної уваги та підтримки на 21 день в  дитячому закладі</t>
  </si>
  <si>
    <t>Директор Департаменту сім'ї, молоді та спорту облдержадміністрації</t>
  </si>
  <si>
    <t>Андрій ШЕМЕЦЬ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</si>
</sst>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[$-422]d\ mmmm\ yyyy&quot; р.&quot;"/>
    <numFmt numFmtId="203" formatCode="#,##0.00_р_.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4" fillId="22" borderId="1" applyNumberFormat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2" fillId="3" borderId="0" applyNumberFormat="0" applyBorder="0" applyAlignment="0" applyProtection="0"/>
    <xf numFmtId="0" fontId="0" fillId="23" borderId="8" applyNumberFormat="0" applyFont="0" applyAlignment="0" applyProtection="0"/>
    <xf numFmtId="0" fontId="3" fillId="22" borderId="9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8" fillId="0" borderId="0" xfId="54">
      <alignment/>
      <protection/>
    </xf>
    <xf numFmtId="0" fontId="18" fillId="0" borderId="0" xfId="54" applyFont="1" applyAlignment="1">
      <alignment horizontal="justify"/>
      <protection/>
    </xf>
    <xf numFmtId="0" fontId="28" fillId="0" borderId="0" xfId="54" applyBorder="1">
      <alignment/>
      <protection/>
    </xf>
    <xf numFmtId="0" fontId="18" fillId="0" borderId="0" xfId="54" applyFont="1" applyBorder="1" applyAlignment="1">
      <alignment horizontal="justify"/>
      <protection/>
    </xf>
    <xf numFmtId="0" fontId="18" fillId="0" borderId="0" xfId="54" applyFont="1" applyBorder="1" applyAlignment="1">
      <alignment horizontal="center" vertical="top" wrapText="1"/>
      <protection/>
    </xf>
    <xf numFmtId="0" fontId="18" fillId="0" borderId="0" xfId="54" applyFont="1" applyBorder="1" applyAlignment="1">
      <alignment horizontal="justify" vertical="top" wrapText="1"/>
      <protection/>
    </xf>
    <xf numFmtId="0" fontId="19" fillId="0" borderId="10" xfId="54" applyFont="1" applyBorder="1" applyAlignment="1">
      <alignment horizontal="justify" vertical="top" wrapText="1"/>
      <protection/>
    </xf>
    <xf numFmtId="0" fontId="18" fillId="0" borderId="10" xfId="54" applyFont="1" applyBorder="1" applyAlignment="1">
      <alignment horizontal="center" vertical="top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justify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9" fillId="0" borderId="0" xfId="54" applyFont="1">
      <alignment/>
      <protection/>
    </xf>
    <xf numFmtId="0" fontId="19" fillId="0" borderId="0" xfId="54" applyFont="1" applyAlignment="1">
      <alignment/>
      <protection/>
    </xf>
    <xf numFmtId="0" fontId="19" fillId="0" borderId="0" xfId="54" applyFont="1" applyBorder="1">
      <alignment/>
      <protection/>
    </xf>
    <xf numFmtId="0" fontId="19" fillId="0" borderId="0" xfId="54" applyFont="1" applyAlignment="1">
      <alignment/>
      <protection/>
    </xf>
    <xf numFmtId="203" fontId="21" fillId="0" borderId="0" xfId="54" applyNumberFormat="1" applyFont="1" applyBorder="1">
      <alignment/>
      <protection/>
    </xf>
    <xf numFmtId="0" fontId="18" fillId="0" borderId="10" xfId="54" applyFont="1" applyBorder="1" applyAlignment="1">
      <alignment horizontal="justify" vertical="center" wrapText="1"/>
      <protection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2" fontId="18" fillId="0" borderId="10" xfId="54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9" fillId="0" borderId="0" xfId="54" applyFont="1">
      <alignment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justify" vertical="center" wrapText="1"/>
      <protection/>
    </xf>
    <xf numFmtId="0" fontId="28" fillId="0" borderId="0" xfId="54" applyFill="1">
      <alignment/>
      <protection/>
    </xf>
    <xf numFmtId="2" fontId="28" fillId="0" borderId="0" xfId="54" applyNumberFormat="1">
      <alignment/>
      <protection/>
    </xf>
    <xf numFmtId="0" fontId="19" fillId="0" borderId="0" xfId="0" applyFont="1" applyFill="1" applyAlignment="1">
      <alignment/>
    </xf>
    <xf numFmtId="0" fontId="26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justify" vertical="center" wrapText="1"/>
      <protection/>
    </xf>
    <xf numFmtId="0" fontId="0" fillId="0" borderId="0" xfId="0" applyAlignment="1">
      <alignment horizontal="center"/>
    </xf>
    <xf numFmtId="0" fontId="29" fillId="0" borderId="10" xfId="54" applyFont="1" applyBorder="1">
      <alignment/>
      <protection/>
    </xf>
    <xf numFmtId="0" fontId="20" fillId="0" borderId="10" xfId="0" applyFont="1" applyBorder="1" applyAlignment="1">
      <alignment/>
    </xf>
    <xf numFmtId="2" fontId="30" fillId="0" borderId="10" xfId="54" applyNumberFormat="1" applyFont="1" applyBorder="1">
      <alignment/>
      <protection/>
    </xf>
    <xf numFmtId="2" fontId="30" fillId="0" borderId="10" xfId="54" applyNumberFormat="1" applyFont="1" applyBorder="1" applyAlignment="1">
      <alignment wrapText="1"/>
      <protection/>
    </xf>
    <xf numFmtId="2" fontId="29" fillId="0" borderId="10" xfId="54" applyNumberFormat="1" applyFont="1" applyBorder="1">
      <alignment/>
      <protection/>
    </xf>
    <xf numFmtId="0" fontId="26" fillId="0" borderId="10" xfId="0" applyFont="1" applyBorder="1" applyAlignment="1">
      <alignment/>
    </xf>
    <xf numFmtId="0" fontId="8" fillId="0" borderId="0" xfId="0" applyFont="1" applyAlignment="1">
      <alignment/>
    </xf>
    <xf numFmtId="0" fontId="29" fillId="0" borderId="10" xfId="54" applyFont="1" applyBorder="1" applyAlignment="1">
      <alignment horizontal="center"/>
      <protection/>
    </xf>
    <xf numFmtId="2" fontId="30" fillId="0" borderId="10" xfId="54" applyNumberFormat="1" applyFont="1" applyBorder="1" applyAlignment="1">
      <alignment horizontal="center"/>
      <protection/>
    </xf>
    <xf numFmtId="2" fontId="29" fillId="0" borderId="10" xfId="54" applyNumberFormat="1" applyFont="1" applyBorder="1" applyAlignment="1">
      <alignment horizontal="center"/>
      <protection/>
    </xf>
    <xf numFmtId="0" fontId="27" fillId="0" borderId="0" xfId="54" applyFont="1" applyBorder="1">
      <alignment/>
      <protection/>
    </xf>
    <xf numFmtId="2" fontId="18" fillId="0" borderId="10" xfId="54" applyNumberFormat="1" applyFont="1" applyFill="1" applyBorder="1" applyAlignment="1">
      <alignment horizontal="center" vertical="center" wrapText="1"/>
      <protection/>
    </xf>
    <xf numFmtId="2" fontId="25" fillId="0" borderId="10" xfId="54" applyNumberFormat="1" applyFont="1" applyBorder="1" applyAlignment="1">
      <alignment horizontal="center" vertical="center"/>
      <protection/>
    </xf>
    <xf numFmtId="2" fontId="19" fillId="0" borderId="10" xfId="54" applyNumberFormat="1" applyFont="1" applyBorder="1" applyAlignment="1">
      <alignment horizontal="center" vertical="center" wrapText="1"/>
      <protection/>
    </xf>
    <xf numFmtId="2" fontId="19" fillId="0" borderId="10" xfId="54" applyNumberFormat="1" applyFont="1" applyBorder="1" applyAlignment="1">
      <alignment horizontal="center" vertical="center" wrapText="1"/>
      <protection/>
    </xf>
    <xf numFmtId="2" fontId="24" fillId="0" borderId="10" xfId="54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203" fontId="21" fillId="0" borderId="0" xfId="54" applyNumberFormat="1" applyFont="1" applyBorder="1" applyAlignment="1">
      <alignment horizontal="left"/>
      <protection/>
    </xf>
    <xf numFmtId="0" fontId="31" fillId="0" borderId="0" xfId="54" applyFont="1" applyBorder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2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54" applyFont="1" applyAlignment="1">
      <alignment horizontal="center" wrapText="1"/>
      <protection/>
    </xf>
    <xf numFmtId="0" fontId="19" fillId="0" borderId="0" xfId="0" applyNumberFormat="1" applyFont="1" applyAlignment="1">
      <alignment horizontal="left" vertical="center" wrapText="1"/>
    </xf>
    <xf numFmtId="0" fontId="32" fillId="0" borderId="0" xfId="54" applyFont="1" applyBorder="1" applyAlignment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6.00390625" style="1" customWidth="1"/>
    <col min="2" max="2" width="28.57421875" style="1" customWidth="1"/>
    <col min="3" max="3" width="13.28125" style="1" customWidth="1"/>
    <col min="4" max="4" width="13.57421875" style="1" customWidth="1"/>
    <col min="5" max="5" width="14.7109375" style="1" customWidth="1"/>
    <col min="6" max="6" width="17.00390625" style="1" customWidth="1"/>
    <col min="7" max="7" width="12.57421875" style="1" hidden="1" customWidth="1"/>
    <col min="8" max="8" width="9.140625" style="1" hidden="1" customWidth="1"/>
    <col min="9" max="9" width="10.421875" style="1" customWidth="1"/>
    <col min="10" max="16384" width="9.140625" style="1" customWidth="1"/>
  </cols>
  <sheetData>
    <row r="1" spans="1:6" ht="18.75" customHeight="1">
      <c r="A1" s="51" t="s">
        <v>11</v>
      </c>
      <c r="B1" s="51"/>
      <c r="C1" s="51"/>
      <c r="D1" s="51"/>
      <c r="E1" s="51"/>
      <c r="F1" s="51"/>
    </row>
    <row r="2" spans="1:6" ht="39.75" customHeight="1">
      <c r="A2" s="54" t="s">
        <v>28</v>
      </c>
      <c r="B2" s="54"/>
      <c r="C2" s="54"/>
      <c r="D2" s="54"/>
      <c r="E2" s="54"/>
      <c r="F2" s="54"/>
    </row>
    <row r="3" spans="1:6" ht="18.75" customHeight="1">
      <c r="A3" s="15" t="s">
        <v>25</v>
      </c>
      <c r="B3" s="13"/>
      <c r="C3" s="13"/>
      <c r="D3" s="13"/>
      <c r="E3" s="13"/>
      <c r="F3" s="13"/>
    </row>
    <row r="4" ht="19.5" customHeight="1">
      <c r="A4" s="22"/>
    </row>
    <row r="5" ht="19.5" customHeight="1">
      <c r="A5" s="12"/>
    </row>
    <row r="6" spans="1:8" ht="112.5">
      <c r="A6" s="11" t="s">
        <v>10</v>
      </c>
      <c r="B6" s="11" t="s">
        <v>9</v>
      </c>
      <c r="C6" s="11" t="s">
        <v>8</v>
      </c>
      <c r="D6" s="11" t="s">
        <v>7</v>
      </c>
      <c r="E6" s="21" t="s">
        <v>26</v>
      </c>
      <c r="F6" s="21" t="s">
        <v>27</v>
      </c>
      <c r="H6" s="21" t="s">
        <v>27</v>
      </c>
    </row>
    <row r="7" spans="1:7" ht="21.75" customHeight="1">
      <c r="A7" s="9">
        <v>1</v>
      </c>
      <c r="B7" s="10" t="s">
        <v>6</v>
      </c>
      <c r="C7" s="20">
        <f>D7/21</f>
        <v>80.06468238095238</v>
      </c>
      <c r="D7" s="20">
        <v>1681.35833</v>
      </c>
      <c r="E7" s="20">
        <f>D7*180</f>
        <v>302644.49940000003</v>
      </c>
      <c r="F7" s="43">
        <f>E7*4</f>
        <v>1210577.9976000001</v>
      </c>
      <c r="G7" s="1">
        <f>349248.8*2/3</f>
        <v>232832.53333333333</v>
      </c>
    </row>
    <row r="8" spans="1:7" ht="22.5" customHeight="1">
      <c r="A8" s="9">
        <v>2</v>
      </c>
      <c r="B8" s="17" t="s">
        <v>13</v>
      </c>
      <c r="C8" s="20">
        <f>D8/21</f>
        <v>17.614285714285714</v>
      </c>
      <c r="D8" s="20">
        <v>369.9</v>
      </c>
      <c r="E8" s="20">
        <f aca="true" t="shared" si="0" ref="E8:E15">D8*180</f>
        <v>66582</v>
      </c>
      <c r="F8" s="43">
        <f aca="true" t="shared" si="1" ref="F8:F16">E8*4</f>
        <v>266328</v>
      </c>
      <c r="G8" s="1">
        <f>76834.74*2/3</f>
        <v>51223.16</v>
      </c>
    </row>
    <row r="9" spans="1:6" ht="23.25" customHeight="1">
      <c r="A9" s="9">
        <v>3</v>
      </c>
      <c r="B9" s="10" t="s">
        <v>5</v>
      </c>
      <c r="C9" s="20">
        <f>D9/21</f>
        <v>160</v>
      </c>
      <c r="D9" s="20">
        <v>3360</v>
      </c>
      <c r="E9" s="20">
        <f t="shared" si="0"/>
        <v>604800</v>
      </c>
      <c r="F9" s="43">
        <f t="shared" si="1"/>
        <v>2419200</v>
      </c>
    </row>
    <row r="10" spans="1:6" ht="21.75" customHeight="1">
      <c r="A10" s="9">
        <v>4</v>
      </c>
      <c r="B10" s="10" t="s">
        <v>4</v>
      </c>
      <c r="C10" s="20">
        <v>1.35</v>
      </c>
      <c r="D10" s="20">
        <f aca="true" t="shared" si="2" ref="D10:D15">C10*21</f>
        <v>28.35</v>
      </c>
      <c r="E10" s="20">
        <f t="shared" si="0"/>
        <v>5103</v>
      </c>
      <c r="F10" s="43">
        <f t="shared" si="1"/>
        <v>20412</v>
      </c>
    </row>
    <row r="11" spans="1:6" ht="33" customHeight="1">
      <c r="A11" s="9">
        <v>5</v>
      </c>
      <c r="B11" s="17" t="s">
        <v>3</v>
      </c>
      <c r="C11" s="20">
        <f>D11/21</f>
        <v>33.333333333333336</v>
      </c>
      <c r="D11" s="42">
        <v>700</v>
      </c>
      <c r="E11" s="20">
        <f t="shared" si="0"/>
        <v>126000</v>
      </c>
      <c r="F11" s="43">
        <f t="shared" si="1"/>
        <v>504000</v>
      </c>
    </row>
    <row r="12" spans="1:9" s="25" customFormat="1" ht="21" customHeight="1">
      <c r="A12" s="23">
        <v>6</v>
      </c>
      <c r="B12" s="24" t="s">
        <v>2</v>
      </c>
      <c r="C12" s="42">
        <v>20.95</v>
      </c>
      <c r="D12" s="42">
        <v>440.01</v>
      </c>
      <c r="E12" s="20">
        <f t="shared" si="0"/>
        <v>79201.8</v>
      </c>
      <c r="F12" s="43">
        <f t="shared" si="1"/>
        <v>316807.2</v>
      </c>
      <c r="I12" s="1"/>
    </row>
    <row r="13" spans="1:9" s="25" customFormat="1" ht="18.75">
      <c r="A13" s="23">
        <v>7</v>
      </c>
      <c r="B13" s="24" t="s">
        <v>1</v>
      </c>
      <c r="C13" s="42">
        <v>3.4</v>
      </c>
      <c r="D13" s="20">
        <f t="shared" si="2"/>
        <v>71.39999999999999</v>
      </c>
      <c r="E13" s="20">
        <f t="shared" si="0"/>
        <v>12851.999999999998</v>
      </c>
      <c r="F13" s="43">
        <f t="shared" si="1"/>
        <v>51407.99999999999</v>
      </c>
      <c r="G13" s="25">
        <f>F17*0.01</f>
        <v>51407.99997600001</v>
      </c>
      <c r="I13" s="1"/>
    </row>
    <row r="14" spans="1:6" ht="39" customHeight="1">
      <c r="A14" s="9">
        <v>8</v>
      </c>
      <c r="B14" s="17" t="s">
        <v>23</v>
      </c>
      <c r="C14" s="20">
        <v>2</v>
      </c>
      <c r="D14" s="20">
        <f t="shared" si="2"/>
        <v>42</v>
      </c>
      <c r="E14" s="20">
        <f t="shared" si="0"/>
        <v>7560</v>
      </c>
      <c r="F14" s="43">
        <f t="shared" si="1"/>
        <v>30240</v>
      </c>
    </row>
    <row r="15" spans="1:6" ht="18.75">
      <c r="A15" s="9">
        <v>9</v>
      </c>
      <c r="B15" s="17" t="s">
        <v>24</v>
      </c>
      <c r="C15" s="20">
        <v>7</v>
      </c>
      <c r="D15" s="20">
        <f t="shared" si="2"/>
        <v>147</v>
      </c>
      <c r="E15" s="20">
        <f t="shared" si="0"/>
        <v>26460</v>
      </c>
      <c r="F15" s="43">
        <f t="shared" si="1"/>
        <v>105840</v>
      </c>
    </row>
    <row r="16" spans="1:6" ht="18.75">
      <c r="A16" s="9">
        <v>10</v>
      </c>
      <c r="B16" s="10" t="s">
        <v>12</v>
      </c>
      <c r="C16" s="20">
        <f>D16/21</f>
        <v>14.284841269841268</v>
      </c>
      <c r="D16" s="20">
        <f>E16/180</f>
        <v>299.9816666666666</v>
      </c>
      <c r="E16" s="20">
        <v>53996.7</v>
      </c>
      <c r="F16" s="43">
        <f t="shared" si="1"/>
        <v>215986.8</v>
      </c>
    </row>
    <row r="17" spans="1:8" ht="18.75">
      <c r="A17" s="8"/>
      <c r="B17" s="7" t="s">
        <v>0</v>
      </c>
      <c r="C17" s="44">
        <f>D17/21</f>
        <v>339.99999984126987</v>
      </c>
      <c r="D17" s="45">
        <f>SUM(D7:D16)</f>
        <v>7139.999996666667</v>
      </c>
      <c r="E17" s="45">
        <f>SUM(E7:E16)</f>
        <v>1285199.9994</v>
      </c>
      <c r="F17" s="46">
        <f>SUM(F7:F16)</f>
        <v>5140799.9976</v>
      </c>
      <c r="G17" s="1">
        <v>410760</v>
      </c>
      <c r="H17" s="26">
        <f>G17-F17</f>
        <v>-4730039.9976</v>
      </c>
    </row>
    <row r="18" spans="1:6" ht="18.75">
      <c r="A18" s="5"/>
      <c r="B18" s="6"/>
      <c r="C18" s="5"/>
      <c r="D18" s="5"/>
      <c r="E18" s="5"/>
      <c r="F18" s="41"/>
    </row>
    <row r="19" spans="1:6" ht="18.75">
      <c r="A19" s="5"/>
      <c r="B19" s="14"/>
      <c r="C19" s="3"/>
      <c r="D19" s="16"/>
      <c r="E19" s="16"/>
      <c r="F19" s="3"/>
    </row>
    <row r="20" spans="1:6" ht="79.5" customHeight="1">
      <c r="A20" s="55" t="s">
        <v>29</v>
      </c>
      <c r="B20" s="55"/>
      <c r="C20" s="50"/>
      <c r="D20" s="49"/>
      <c r="E20" s="56" t="s">
        <v>30</v>
      </c>
      <c r="F20" s="56"/>
    </row>
    <row r="21" spans="1:6" ht="18.75">
      <c r="A21" s="5"/>
      <c r="B21" s="47"/>
      <c r="C21" s="18"/>
      <c r="D21" s="52"/>
      <c r="E21" s="52"/>
      <c r="F21" s="52"/>
    </row>
    <row r="22" spans="1:6" ht="18.75">
      <c r="A22" s="5"/>
      <c r="B22" s="48"/>
      <c r="C22" s="19"/>
      <c r="D22" s="19"/>
      <c r="E22" s="19"/>
      <c r="F22" s="19"/>
    </row>
    <row r="23" spans="1:6" ht="18.75">
      <c r="A23" s="4"/>
      <c r="B23" s="27"/>
      <c r="C23" s="27"/>
      <c r="D23" s="53"/>
      <c r="E23" s="53"/>
      <c r="F23" s="53"/>
    </row>
    <row r="24" ht="18.75">
      <c r="A24" s="2"/>
    </row>
  </sheetData>
  <sheetProtection/>
  <mergeCells count="6">
    <mergeCell ref="A1:F1"/>
    <mergeCell ref="D21:F21"/>
    <mergeCell ref="D23:F23"/>
    <mergeCell ref="A2:F2"/>
    <mergeCell ref="A20:B20"/>
    <mergeCell ref="E20:F20"/>
  </mergeCells>
  <printOptions/>
  <pageMargins left="0.07874015748031496" right="0" top="0.5905511811023623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140625" style="0" customWidth="1"/>
    <col min="2" max="2" width="31.421875" style="0" customWidth="1"/>
    <col min="3" max="3" width="10.7109375" style="30" customWidth="1"/>
    <col min="4" max="4" width="9.28125" style="30" bestFit="1" customWidth="1"/>
    <col min="5" max="5" width="10.7109375" style="30" bestFit="1" customWidth="1"/>
  </cols>
  <sheetData>
    <row r="3" spans="1:5" ht="31.5">
      <c r="A3" s="28" t="s">
        <v>10</v>
      </c>
      <c r="B3" s="28" t="s">
        <v>9</v>
      </c>
      <c r="C3" s="28" t="s">
        <v>15</v>
      </c>
      <c r="D3" s="38" t="s">
        <v>16</v>
      </c>
      <c r="E3" s="38" t="s">
        <v>17</v>
      </c>
    </row>
    <row r="4" spans="1:5" ht="15.75">
      <c r="A4" s="32">
        <v>1</v>
      </c>
      <c r="B4" s="29" t="s">
        <v>6</v>
      </c>
      <c r="C4" s="39">
        <f>D4/15</f>
        <v>10</v>
      </c>
      <c r="D4" s="39">
        <f>52500/350</f>
        <v>150</v>
      </c>
      <c r="E4" s="39">
        <f aca="true" t="shared" si="0" ref="E4:E10">D4*350</f>
        <v>52500</v>
      </c>
    </row>
    <row r="5" spans="1:7" ht="21.75" customHeight="1">
      <c r="A5" s="32">
        <v>2</v>
      </c>
      <c r="B5" s="29" t="s">
        <v>14</v>
      </c>
      <c r="C5" s="39">
        <f>D5/15</f>
        <v>2.2</v>
      </c>
      <c r="D5" s="39">
        <f>11550/350</f>
        <v>33</v>
      </c>
      <c r="E5" s="39">
        <f t="shared" si="0"/>
        <v>11550</v>
      </c>
      <c r="G5" s="30"/>
    </row>
    <row r="6" spans="1:5" ht="44.25" customHeight="1">
      <c r="A6" s="32">
        <v>3</v>
      </c>
      <c r="B6" s="34" t="s">
        <v>20</v>
      </c>
      <c r="C6" s="39">
        <v>10.83</v>
      </c>
      <c r="D6" s="39">
        <f>10.83*15</f>
        <v>162.45</v>
      </c>
      <c r="E6" s="39">
        <f t="shared" si="0"/>
        <v>56857.49999999999</v>
      </c>
    </row>
    <row r="7" spans="1:5" ht="15" customHeight="1">
      <c r="A7" s="32">
        <v>4</v>
      </c>
      <c r="B7" s="34" t="s">
        <v>18</v>
      </c>
      <c r="C7" s="39">
        <v>10</v>
      </c>
      <c r="D7" s="39">
        <f>C7*15</f>
        <v>150</v>
      </c>
      <c r="E7" s="39">
        <f t="shared" si="0"/>
        <v>52500</v>
      </c>
    </row>
    <row r="8" spans="1:5" ht="28.5" customHeight="1">
      <c r="A8" s="32">
        <v>5</v>
      </c>
      <c r="B8" s="34" t="s">
        <v>22</v>
      </c>
      <c r="C8" s="39">
        <v>9.5</v>
      </c>
      <c r="D8" s="39">
        <f>9.5*15</f>
        <v>142.5</v>
      </c>
      <c r="E8" s="39">
        <f>D8*350</f>
        <v>49875</v>
      </c>
    </row>
    <row r="9" spans="1:5" ht="18" customHeight="1">
      <c r="A9" s="32">
        <v>6</v>
      </c>
      <c r="B9" s="29" t="s">
        <v>12</v>
      </c>
      <c r="C9" s="39">
        <v>24.47</v>
      </c>
      <c r="D9" s="39">
        <f>24.47*15</f>
        <v>367.04999999999995</v>
      </c>
      <c r="E9" s="39">
        <f t="shared" si="0"/>
        <v>128467.49999999999</v>
      </c>
    </row>
    <row r="10" spans="1:5" s="37" customFormat="1" ht="15.75">
      <c r="A10" s="36"/>
      <c r="B10" s="36" t="s">
        <v>19</v>
      </c>
      <c r="C10" s="40">
        <f>SUM(C4:C9)</f>
        <v>67</v>
      </c>
      <c r="D10" s="40">
        <f>SUM(D4:D9)</f>
        <v>1005</v>
      </c>
      <c r="E10" s="40">
        <f t="shared" si="0"/>
        <v>351750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421875" style="0" customWidth="1"/>
    <col min="2" max="2" width="39.421875" style="0" customWidth="1"/>
    <col min="5" max="5" width="12.00390625" style="0" customWidth="1"/>
  </cols>
  <sheetData>
    <row r="2" spans="1:5" ht="63">
      <c r="A2" s="28" t="s">
        <v>10</v>
      </c>
      <c r="B2" s="28" t="s">
        <v>9</v>
      </c>
      <c r="C2" s="28" t="s">
        <v>15</v>
      </c>
      <c r="D2" s="31" t="s">
        <v>16</v>
      </c>
      <c r="E2" s="31" t="s">
        <v>17</v>
      </c>
    </row>
    <row r="3" spans="1:5" ht="22.5" customHeight="1">
      <c r="A3" s="32">
        <v>1</v>
      </c>
      <c r="B3" s="29" t="s">
        <v>6</v>
      </c>
      <c r="C3" s="33">
        <f>D3/15</f>
        <v>10</v>
      </c>
      <c r="D3" s="33">
        <f>52500/350</f>
        <v>150</v>
      </c>
      <c r="E3" s="33">
        <f aca="true" t="shared" si="0" ref="E3:E9">D3*350</f>
        <v>52500</v>
      </c>
    </row>
    <row r="4" spans="1:5" ht="23.25" customHeight="1">
      <c r="A4" s="32">
        <v>2</v>
      </c>
      <c r="B4" s="29" t="s">
        <v>14</v>
      </c>
      <c r="C4" s="33">
        <f>D4/15</f>
        <v>2.2</v>
      </c>
      <c r="D4" s="33">
        <f>11550/350</f>
        <v>33</v>
      </c>
      <c r="E4" s="33">
        <f t="shared" si="0"/>
        <v>11550</v>
      </c>
    </row>
    <row r="5" spans="1:5" ht="29.25" customHeight="1">
      <c r="A5" s="32">
        <v>3</v>
      </c>
      <c r="B5" s="34" t="s">
        <v>20</v>
      </c>
      <c r="C5" s="33">
        <v>10.8</v>
      </c>
      <c r="D5" s="33">
        <f>10.8*15</f>
        <v>162</v>
      </c>
      <c r="E5" s="33">
        <f t="shared" si="0"/>
        <v>56700</v>
      </c>
    </row>
    <row r="6" spans="1:5" ht="17.25" customHeight="1">
      <c r="A6" s="32">
        <v>4</v>
      </c>
      <c r="B6" s="34" t="s">
        <v>18</v>
      </c>
      <c r="C6" s="33">
        <v>17</v>
      </c>
      <c r="D6" s="33">
        <f>C6*15</f>
        <v>255</v>
      </c>
      <c r="E6" s="33">
        <f t="shared" si="0"/>
        <v>89250</v>
      </c>
    </row>
    <row r="7" spans="1:5" ht="31.5">
      <c r="A7" s="32">
        <v>5</v>
      </c>
      <c r="B7" s="34" t="s">
        <v>21</v>
      </c>
      <c r="C7" s="33">
        <v>16</v>
      </c>
      <c r="D7" s="33">
        <f>16*15</f>
        <v>240</v>
      </c>
      <c r="E7" s="33">
        <f>D7*350</f>
        <v>84000</v>
      </c>
    </row>
    <row r="8" spans="1:5" ht="18.75" customHeight="1">
      <c r="A8" s="32">
        <v>6</v>
      </c>
      <c r="B8" s="29" t="s">
        <v>12</v>
      </c>
      <c r="C8" s="33">
        <v>30</v>
      </c>
      <c r="D8" s="33">
        <f>30*15</f>
        <v>450</v>
      </c>
      <c r="E8" s="33">
        <f t="shared" si="0"/>
        <v>157500</v>
      </c>
    </row>
    <row r="9" spans="1:5" ht="15.75">
      <c r="A9" s="36"/>
      <c r="B9" s="36" t="s">
        <v>19</v>
      </c>
      <c r="C9" s="35">
        <f>SUM(C3:C8)</f>
        <v>86</v>
      </c>
      <c r="D9" s="35">
        <f>SUM(D3:D8)</f>
        <v>1290</v>
      </c>
      <c r="E9" s="35">
        <f t="shared" si="0"/>
        <v>451500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NGO-OPERATOR2</cp:lastModifiedBy>
  <cp:lastPrinted>2021-11-17T07:47:10Z</cp:lastPrinted>
  <dcterms:created xsi:type="dcterms:W3CDTF">2013-05-15T09:00:20Z</dcterms:created>
  <dcterms:modified xsi:type="dcterms:W3CDTF">2021-11-18T08:13:26Z</dcterms:modified>
  <cp:category/>
  <cp:version/>
  <cp:contentType/>
  <cp:contentStatus/>
</cp:coreProperties>
</file>